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D A 2021\"/>
    </mc:Choice>
  </mc:AlternateContent>
  <bookViews>
    <workbookView xWindow="0" yWindow="0" windowWidth="20490" windowHeight="765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7" i="1" l="1"/>
  <c r="I57" i="1" s="1"/>
  <c r="J57" i="1" s="1"/>
  <c r="K57" i="1" s="1"/>
  <c r="D60" i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<sst xmlns="http://schemas.openxmlformats.org/spreadsheetml/2006/main" count="341" uniqueCount="182">
  <si>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</si>
  <si>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</si>
  <si>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</si>
  <si>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</si>
  <si>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</si>
  <si>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</si>
  <si>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</si>
  <si>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</si>
  <si>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</si>
  <si>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</si>
  <si>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</si>
  <si>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</si>
  <si>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</si>
  <si>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</si>
  <si>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</si>
  <si>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</si>
  <si>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</si>
  <si>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</si>
  <si>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</si>
  <si>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</si>
  <si>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</si>
  <si>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</si>
  <si>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</si>
  <si>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</si>
  <si>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</si>
  <si>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</si>
  <si>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</si>
  <si>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</si>
  <si>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</si>
  <si>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</si>
  <si>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</si>
  <si>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</si>
  <si>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</si>
  <si>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</si>
  <si>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</si>
  <si>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</si>
  <si>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</si>
  <si>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</si>
  <si>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</si>
  <si>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</si>
  <si>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</si>
  <si>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</si>
  <si>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</si>
  <si>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</si>
  <si>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</si>
  <si>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</si>
  <si>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</si>
  <si>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</si>
  <si>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</si>
  <si>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</si>
  <si>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</si>
  <si>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</si>
  <si>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</si>
  <si>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</si>
  <si>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</si>
  <si>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</si>
  <si>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</si>
  <si>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</si>
  <si>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</si>
  <si>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</si>
  <si>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</si>
  <si>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</si>
  <si>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</si>
  <si>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</si>
  <si>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</si>
  <si>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</si>
  <si>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</si>
  <si>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</si>
  <si>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</si>
  <si>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</si>
  <si>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</si>
  <si>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</si>
  <si>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</si>
  <si>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</si>
  <si>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</si>
  <si>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</si>
  <si>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</si>
  <si>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</si>
  <si>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</si>
  <si>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</si>
  <si>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</si>
  <si>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</si>
  <si>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</si>
  <si>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</si>
  <si>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</si>
  <si>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</si>
  <si>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</si>
  <si>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</si>
  <si>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</si>
  <si>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</si>
  <si>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</si>
  <si>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</si>
  <si>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</si>
  <si>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</si>
  <si>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</si>
  <si>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</si>
  <si>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</si>
  <si>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</si>
  <si>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</si>
  <si>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</si>
  <si>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</si>
  <si>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</si>
  <si>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</si>
  <si>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</si>
  <si>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</si>
  <si>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</si>
  <si>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</si>
  <si>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</si>
  <si>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</si>
  <si>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</si>
  <si>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</si>
  <si>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</si>
  <si>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</si>
  <si>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</si>
  <si>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</si>
  <si>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</si>
  <si>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</si>
  <si>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</si>
  <si>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</si>
  <si>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</si>
  <si>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</si>
  <si>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</si>
  <si>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</si>
  <si>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</si>
  <si>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</si>
  <si>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</si>
  <si>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</si>
  <si>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</si>
  <si>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</si>
  <si>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</si>
  <si>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</si>
  <si>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</si>
  <si>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</si>
  <si>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</si>
  <si>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</si>
  <si>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</si>
  <si>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</si>
  <si>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</si>
  <si>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</si>
  <si>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</si>
  <si>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</si>
  <si>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</si>
  <si>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</si>
  <si>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</si>
  <si>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</si>
  <si>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</si>
  <si>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</si>
  <si>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</si>
  <si>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</si>
  <si>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</si>
  <si>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</si>
  <si>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</si>
  <si>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</si>
  <si>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</si>
  <si>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</si>
  <si>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</si>
  <si>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</si>
  <si>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</si>
  <si>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</si>
  <si>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</si>
  <si>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</si>
  <si>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</si>
  <si>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</si>
  <si>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</si>
  <si>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</si>
  <si>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</si>
  <si>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</si>
  <si>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</si>
  <si>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</si>
  <si>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</si>
  <si>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</si>
  <si>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</si>
  <si>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</si>
  <si>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</si>
  <si>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</si>
  <si>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2021 - AUSILIO al CALCOLO del DIRITTO DOVUTO</t>
  </si>
  <si>
    <t xml:space="preserve">Fatturato 2020 (Euro): </t>
  </si>
  <si>
    <t>Esempio B – Impresa con sede e N. unita' locali in provincia (già iscritte al 31.12.2020):</t>
  </si>
  <si>
    <t xml:space="preserve">Numero unità locali in provincia già iscritte al 31.12.2020: </t>
  </si>
  <si>
    <t>Esempio C – Importo per N. unita' locali fuori provincia (già iscritte al 31.12.2020):</t>
  </si>
  <si>
    <t>Esempio B – Impresa con sede e N. unita' locali in provincia (già iscritte al 31.12.2020) - NON si applica per i soggetti REA:</t>
  </si>
  <si>
    <t>Esempio C – Importo per N. unita' locali fuori provincia (già iscritte al 31.12.2020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</si>
</sst>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topLeftCell="A40" workbookViewId="0">
      <selection activeCell="C51" sqref="C5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2</v>
      </c>
      <c r="H6" s="9" t="s">
        <v>74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40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240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120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120</v>
      </c>
      <c r="I28" s="76"/>
      <c r="J28" s="20"/>
      <c r="K28" s="74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7"/>
      <c r="J29" s="31"/>
      <c r="K29" s="75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2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80</v>
      </c>
    </row>
    <row r="38" spans="1:11">
      <c r="B38" s="26" t="s">
        <v>32</v>
      </c>
      <c r="F38" s="23">
        <f>SUM(F35+F37)</f>
        <v>280</v>
      </c>
    </row>
    <row r="39" spans="1:11">
      <c r="B39" s="26" t="s">
        <v>33</v>
      </c>
      <c r="F39" s="23">
        <f>F38*$H$7</f>
        <v>56</v>
      </c>
    </row>
    <row r="40" spans="1:11">
      <c r="A40" s="17"/>
      <c r="B40" s="26" t="s">
        <v>34</v>
      </c>
      <c r="F40" s="23">
        <f>ROUND(SUM(F38+F39),5)</f>
        <v>336</v>
      </c>
      <c r="G40" s="26"/>
    </row>
    <row r="41" spans="1:11">
      <c r="A41" s="17"/>
      <c r="B41" s="26" t="s">
        <v>173</v>
      </c>
      <c r="F41" s="23">
        <f>ROUND(F40-(F40*0.5),5)</f>
        <v>168</v>
      </c>
      <c r="G41" s="26"/>
    </row>
    <row r="42" spans="1:11">
      <c r="B42" s="1" t="s">
        <v>27</v>
      </c>
      <c r="F42" s="20">
        <f>ROUND(F41,2)</f>
        <v>168</v>
      </c>
      <c r="J42" s="30"/>
    </row>
    <row r="43" spans="1:11">
      <c r="B43" s="1" t="s">
        <v>35</v>
      </c>
      <c r="F43" s="31">
        <f>ROUND(F42,0)</f>
        <v>168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 t="s">
        <v>121</v>
      </c>
      <c r="D48" s="42">
        <f>IF(C48&lt;&gt;"",VLOOKUP(C48,Maggiorazioni!$A$5:$B$114,2,FALSE),0)</f>
        <v>0.2</v>
      </c>
      <c r="E48" s="43">
        <v>1</v>
      </c>
      <c r="F48" s="44">
        <f t="shared" ref="F48" si="2">IF(AND(C48&lt;&gt;"",E48&gt;0),IF($H$20*20%&gt;200,200,$H$20*20%),0)</f>
        <v>40</v>
      </c>
      <c r="G48" s="44">
        <f t="shared" ref="G48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86">
        <f t="shared" ref="K48" si="4">ROUND(J48,0)</f>
        <v>24</v>
      </c>
    </row>
    <row r="49" spans="3:11">
      <c r="C49" s="85" t="s">
        <v>147</v>
      </c>
      <c r="D49" s="42">
        <f>IF(C49&lt;&gt;"",VLOOKUP(C49,Maggiorazioni!$A$5:$B$114,2,FALSE),0)</f>
        <v>0.2</v>
      </c>
      <c r="E49" s="43">
        <v>10</v>
      </c>
      <c r="F49" s="44">
        <f t="shared" ref="F49:F59" si="5">IF(AND(C49&lt;&gt;"",E49&gt;0),IF($H$20*20%&gt;200,200,$H$20*20%),0)</f>
        <v>40</v>
      </c>
      <c r="G49" s="44">
        <f t="shared" ref="G49:G59" si="6">(F49*E49)</f>
        <v>400</v>
      </c>
      <c r="H49" s="44">
        <f t="shared" ref="H49:H59" si="7">ROUND((G49*D49+G49),5)</f>
        <v>480</v>
      </c>
      <c r="I49" s="44">
        <f t="shared" ref="I49:I60" si="8">H49-(H49*0.5)</f>
        <v>240</v>
      </c>
      <c r="J49" s="45">
        <f t="shared" ref="J49:J60" si="9">ROUND(I49,2)</f>
        <v>240</v>
      </c>
      <c r="K49" s="86">
        <f t="shared" ref="K49:K59" si="10">ROUND(J49,0)</f>
        <v>240</v>
      </c>
    </row>
    <row r="50" spans="3:11">
      <c r="C50" s="85" t="s">
        <v>100</v>
      </c>
      <c r="D50" s="42">
        <f>IF(C50&lt;&gt;"",VLOOKUP(C50,Maggiorazioni!$A$5:$B$114,2,FALSE),0)</f>
        <v>0.2</v>
      </c>
      <c r="E50" s="43">
        <v>3</v>
      </c>
      <c r="F50" s="44">
        <f t="shared" si="5"/>
        <v>40</v>
      </c>
      <c r="G50" s="44">
        <f t="shared" si="6"/>
        <v>120</v>
      </c>
      <c r="H50" s="44">
        <f t="shared" si="7"/>
        <v>144</v>
      </c>
      <c r="I50" s="44">
        <f t="shared" si="8"/>
        <v>72</v>
      </c>
      <c r="J50" s="45">
        <f t="shared" si="9"/>
        <v>72</v>
      </c>
      <c r="K50" s="86">
        <f t="shared" si="10"/>
        <v>72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F34" sqref="F3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74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1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8.8000000000000007</v>
      </c>
    </row>
    <row r="35" spans="1:10" ht="11.25" customHeight="1">
      <c r="B35" s="26" t="s">
        <v>32</v>
      </c>
      <c r="F35" s="23">
        <f>IF(H5&lt;&gt;H17,SUM(F32+F34),F34)</f>
        <v>52.8</v>
      </c>
    </row>
    <row r="36" spans="1:10">
      <c r="B36" s="26" t="s">
        <v>33</v>
      </c>
      <c r="F36" s="23">
        <f>F35*$H$7</f>
        <v>10.56</v>
      </c>
    </row>
    <row r="37" spans="1:10">
      <c r="A37" s="17"/>
      <c r="B37" s="26" t="s">
        <v>34</v>
      </c>
      <c r="F37" s="23">
        <f>ROUND(SUM(F35+F36),5)</f>
        <v>63.36</v>
      </c>
      <c r="G37" s="26"/>
    </row>
    <row r="38" spans="1:10">
      <c r="B38" s="1" t="s">
        <v>27</v>
      </c>
      <c r="F38" s="20">
        <f>ROUND(F37,2)</f>
        <v>63.36</v>
      </c>
    </row>
    <row r="39" spans="1:10">
      <c r="B39" s="1" t="s">
        <v>35</v>
      </c>
      <c r="F39" s="31">
        <f>ROUND(F38,0)</f>
        <v>63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>
      <selection activeCell="D20" sqref="D20"/>
    </sheetView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0.2</v>
      </c>
      <c r="C5" s="64"/>
      <c r="D5" s="62" t="s">
        <v>60</v>
      </c>
      <c r="E5" s="63">
        <v>0.2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0.2</v>
      </c>
      <c r="C27" s="64"/>
      <c r="D27" s="62" t="s">
        <v>81</v>
      </c>
      <c r="E27" s="63">
        <v>0.2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0.2</v>
      </c>
      <c r="C32" s="64"/>
      <c r="D32" s="62" t="s">
        <v>86</v>
      </c>
      <c r="E32" s="63">
        <v>0.2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0.2</v>
      </c>
      <c r="C34" s="64"/>
      <c r="D34" s="62" t="s">
        <v>88</v>
      </c>
      <c r="E34" s="63">
        <v>0.2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0.2</v>
      </c>
      <c r="C56" s="64"/>
      <c r="D56" s="62" t="s">
        <v>110</v>
      </c>
      <c r="E56" s="63">
        <v>0.2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0.2</v>
      </c>
      <c r="C66" s="64"/>
      <c r="D66" s="62" t="s">
        <v>120</v>
      </c>
      <c r="E66" s="63">
        <v>0.2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0.2</v>
      </c>
      <c r="C83" s="64"/>
      <c r="D83" s="62" t="s">
        <v>136</v>
      </c>
      <c r="E83" s="63">
        <v>0.2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0.2</v>
      </c>
      <c r="C92" s="64"/>
      <c r="D92" s="62" t="s">
        <v>145</v>
      </c>
      <c r="E92" s="63">
        <v>0.2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0.2</v>
      </c>
      <c r="C99" s="64"/>
      <c r="D99" s="62" t="s">
        <v>152</v>
      </c>
      <c r="E99" s="63">
        <v>0.2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2011-05-09T08:13:24Z</dcterms:created>
  <dcterms:modified xsi:type="dcterms:W3CDTF">2021-04-29T08:25:45Z</dcterms:modified>
</cp:coreProperties>
</file>